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204" activeTab="0"/>
  </bookViews>
  <sheets>
    <sheet name="REF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<sst xmlns="http://schemas.openxmlformats.org/spreadsheetml/2006/main" count="46" uniqueCount="34">
  <si>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Calculer sa DHG dans le nouveau lycée Blanquer...</t>
  </si>
  <si>
    <t>Attention :</t>
  </si>
  <si>
    <t>Les cases grisées sont à compléter.</t>
  </si>
  <si>
    <t>Niveau/Filière</t>
  </si>
  <si>
    <t>Nombre de division</t>
  </si>
  <si>
    <t>Nombre élèves</t>
  </si>
  <si>
    <t>Horaires tronc commun</t>
  </si>
  <si>
    <t>Horaires Marge</t>
  </si>
  <si>
    <t>Horaires Spécialités</t>
  </si>
  <si>
    <t>Total</t>
  </si>
  <si>
    <t>Seconde G&amp;T</t>
  </si>
  <si>
    <t>Seconde STHR</t>
  </si>
  <si>
    <t>(*)</t>
  </si>
  <si>
    <t>Première G</t>
  </si>
  <si>
    <t>Première STMG</t>
  </si>
  <si>
    <t xml:space="preserve">   </t>
  </si>
  <si>
    <t>Première ST2S</t>
  </si>
  <si>
    <t>Première STD2A</t>
  </si>
  <si>
    <t>Première STHR</t>
  </si>
  <si>
    <t>Première STI2D</t>
  </si>
  <si>
    <t>Première STL</t>
  </si>
  <si>
    <t>Terminale G</t>
  </si>
  <si>
    <t>Terminale STMG</t>
  </si>
  <si>
    <t>Terminale ST2S</t>
  </si>
  <si>
    <t>Terminale STD2A</t>
  </si>
  <si>
    <t>Terminale STHR</t>
  </si>
  <si>
    <t>Terminale STI2D</t>
  </si>
  <si>
    <t>Terminale STL</t>
  </si>
  <si>
    <t>TOTAL DHG</t>
  </si>
  <si>
    <t>(*) Le volume de marge horaire est obtenu en divisant le nombre d'élèves par 29, multiplié par le volume de marge et arrondi à l'entier supérieur.</t>
  </si>
  <si>
    <t>Les heures Post Bac et les IMP sont à part.</t>
  </si>
  <si>
    <t>Les enveloppes peuvent éventuellement être abondées par le Rectorat du fait de dispositifs particuliers (Abibac, politique des langues..), les éléments sont alors à ajouter au total.</t>
  </si>
  <si>
    <t>Remplir le nombre de divisions et pour les classes technologiques le nombre estimé d'élèves.</t>
  </si>
  <si>
    <t>Tous les lycées ont reçu une dotation supplémentaire de 3h pour ouvrir un groupe de Maths complémentaires en Terminale.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</si>
</sst>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25" zoomScaleNormal="125" zoomScalePageLayoutView="0" workbookViewId="0" topLeftCell="A1">
      <selection activeCell="A7" sqref="A7"/>
    </sheetView>
  </sheetViews>
  <sheetFormatPr defaultColWidth="11.57421875" defaultRowHeight="12.75"/>
  <cols>
    <col min="1" max="1" width="14.00390625" style="0" customWidth="1"/>
    <col min="2" max="2" width="13.8515625" style="0" customWidth="1"/>
    <col min="3" max="4" width="16.28125" style="0" customWidth="1"/>
    <col min="5" max="6" width="13.8515625" style="0" customWidth="1"/>
    <col min="7" max="7" width="12.8515625" style="0" customWidth="1"/>
  </cols>
  <sheetData>
    <row r="1" ht="12.75">
      <c r="A1" s="1" t="s">
        <v>0</v>
      </c>
    </row>
    <row r="3" ht="12.75">
      <c r="A3" t="s">
        <v>1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9" ht="12.75">
      <c r="A9" s="2" t="s">
        <v>2</v>
      </c>
    </row>
    <row r="11" spans="1:8" ht="12.75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9</v>
      </c>
      <c r="H11" s="4"/>
    </row>
    <row r="12" spans="1:8" ht="12.75">
      <c r="A12" s="5"/>
      <c r="B12" s="5"/>
      <c r="C12" s="5"/>
      <c r="D12" s="5"/>
      <c r="E12" s="5"/>
      <c r="F12" s="5"/>
      <c r="G12" s="5"/>
      <c r="H12" s="4"/>
    </row>
    <row r="13" spans="1:8" ht="12.75">
      <c r="A13" s="5" t="s">
        <v>10</v>
      </c>
      <c r="B13" s="6">
        <v>0</v>
      </c>
      <c r="C13" s="7"/>
      <c r="D13" s="3">
        <f>B13*26.5</f>
        <v>0</v>
      </c>
      <c r="E13" s="3">
        <f>B13*12</f>
        <v>0</v>
      </c>
      <c r="F13" s="3">
        <f>B13*0</f>
        <v>0</v>
      </c>
      <c r="G13" s="3">
        <f>D13+E13+F13</f>
        <v>0</v>
      </c>
      <c r="H13" s="4"/>
    </row>
    <row r="14" spans="1:8" ht="12.75">
      <c r="A14" s="5" t="s">
        <v>11</v>
      </c>
      <c r="B14" s="6">
        <v>0</v>
      </c>
      <c r="C14" s="6">
        <v>0</v>
      </c>
      <c r="D14" s="3">
        <f>B14*30.5</f>
        <v>0</v>
      </c>
      <c r="E14" s="8">
        <f>ROUNDUP((C14/29)*14,0)</f>
        <v>0</v>
      </c>
      <c r="F14" s="3">
        <f>B14*0</f>
        <v>0</v>
      </c>
      <c r="G14" s="9">
        <f>D14+E14+F14</f>
        <v>0</v>
      </c>
      <c r="H14" s="10" t="s">
        <v>12</v>
      </c>
    </row>
    <row r="15" spans="1:8" ht="12.75">
      <c r="A15" s="5"/>
      <c r="B15" s="3"/>
      <c r="C15" s="3"/>
      <c r="D15" s="3"/>
      <c r="E15" s="3"/>
      <c r="F15" s="3"/>
      <c r="G15" s="3"/>
      <c r="H15" s="4"/>
    </row>
    <row r="16" spans="1:8" ht="12.75">
      <c r="A16" s="5" t="s">
        <v>13</v>
      </c>
      <c r="B16" s="6">
        <v>0</v>
      </c>
      <c r="C16" s="7"/>
      <c r="D16" s="3">
        <f>B16*16</f>
        <v>0</v>
      </c>
      <c r="E16" s="3">
        <f>B16*8</f>
        <v>0</v>
      </c>
      <c r="F16" s="3">
        <f>B16*12</f>
        <v>0</v>
      </c>
      <c r="G16" s="3">
        <f aca="true" t="shared" si="0" ref="G16:G22">D16+E16+F16</f>
        <v>0</v>
      </c>
      <c r="H16" s="4"/>
    </row>
    <row r="17" spans="1:8" ht="12.75">
      <c r="A17" s="5" t="s">
        <v>14</v>
      </c>
      <c r="B17" s="6">
        <v>0</v>
      </c>
      <c r="C17" s="6">
        <v>0</v>
      </c>
      <c r="D17" s="3">
        <f aca="true" t="shared" si="1" ref="D17:D22">B17*14</f>
        <v>0</v>
      </c>
      <c r="E17" s="3" t="s">
        <v>15</v>
      </c>
      <c r="F17" s="3">
        <f>B17*15</f>
        <v>0</v>
      </c>
      <c r="G17" s="3" t="e">
        <f t="shared" si="0"/>
        <v>#VALUE!</v>
      </c>
      <c r="H17" s="10" t="s">
        <v>12</v>
      </c>
    </row>
    <row r="18" spans="1:8" ht="12.75">
      <c r="A18" s="5" t="s">
        <v>16</v>
      </c>
      <c r="B18" s="6">
        <v>0</v>
      </c>
      <c r="C18" s="6">
        <v>0</v>
      </c>
      <c r="D18" s="3">
        <f t="shared" si="1"/>
        <v>0</v>
      </c>
      <c r="E18" s="3">
        <f>ROUNDUP((C18/29)*10,0)</f>
        <v>0</v>
      </c>
      <c r="F18" s="3">
        <f>B18*15</f>
        <v>0</v>
      </c>
      <c r="G18" s="3">
        <f t="shared" si="0"/>
        <v>0</v>
      </c>
      <c r="H18" s="10" t="s">
        <v>12</v>
      </c>
    </row>
    <row r="19" spans="1:8" ht="12.75">
      <c r="A19" s="5" t="s">
        <v>17</v>
      </c>
      <c r="B19" s="6">
        <v>0</v>
      </c>
      <c r="C19" s="6">
        <v>0</v>
      </c>
      <c r="D19" s="3">
        <f t="shared" si="1"/>
        <v>0</v>
      </c>
      <c r="E19" s="3">
        <f>ROUNDUP((C19/29)*14,0)</f>
        <v>0</v>
      </c>
      <c r="F19" s="3">
        <f>B19*18</f>
        <v>0</v>
      </c>
      <c r="G19" s="3">
        <f t="shared" si="0"/>
        <v>0</v>
      </c>
      <c r="H19" s="10" t="s">
        <v>12</v>
      </c>
    </row>
    <row r="20" spans="1:8" ht="12.75">
      <c r="A20" s="5" t="s">
        <v>18</v>
      </c>
      <c r="B20" s="6">
        <v>0</v>
      </c>
      <c r="C20" s="6">
        <v>0</v>
      </c>
      <c r="D20" s="3">
        <f t="shared" si="1"/>
        <v>0</v>
      </c>
      <c r="E20" s="3">
        <f>ROUNDUP((C20/29)*14,0)</f>
        <v>0</v>
      </c>
      <c r="F20" s="3">
        <f>B20*18</f>
        <v>0</v>
      </c>
      <c r="G20" s="3">
        <f t="shared" si="0"/>
        <v>0</v>
      </c>
      <c r="H20" s="10" t="s">
        <v>12</v>
      </c>
    </row>
    <row r="21" spans="1:8" ht="12.75">
      <c r="A21" s="5" t="s">
        <v>19</v>
      </c>
      <c r="B21" s="6">
        <v>0</v>
      </c>
      <c r="C21" s="6">
        <v>0</v>
      </c>
      <c r="D21" s="3">
        <f t="shared" si="1"/>
        <v>0</v>
      </c>
      <c r="E21" s="3">
        <f>ROUNDUP((C21/29)*14,0)</f>
        <v>0</v>
      </c>
      <c r="F21" s="3">
        <f>B21*15</f>
        <v>0</v>
      </c>
      <c r="G21" s="3">
        <f t="shared" si="0"/>
        <v>0</v>
      </c>
      <c r="H21" s="10" t="s">
        <v>12</v>
      </c>
    </row>
    <row r="22" spans="1:8" ht="12.75">
      <c r="A22" s="5" t="s">
        <v>20</v>
      </c>
      <c r="B22" s="6">
        <v>0</v>
      </c>
      <c r="C22" s="6">
        <v>0</v>
      </c>
      <c r="D22" s="3">
        <f t="shared" si="1"/>
        <v>0</v>
      </c>
      <c r="E22" s="3">
        <f>ROUNDUP((C22/29)*14,0)</f>
        <v>0</v>
      </c>
      <c r="F22" s="3">
        <f>B22*18</f>
        <v>0</v>
      </c>
      <c r="G22" s="3">
        <f t="shared" si="0"/>
        <v>0</v>
      </c>
      <c r="H22" s="10" t="s">
        <v>12</v>
      </c>
    </row>
    <row r="23" spans="1:7" ht="12.75">
      <c r="A23" s="5"/>
      <c r="B23" s="3">
        <v>0</v>
      </c>
      <c r="C23" s="3"/>
      <c r="D23" s="3"/>
      <c r="E23" s="3"/>
      <c r="F23" s="3"/>
      <c r="G23" s="3"/>
    </row>
    <row r="24" spans="1:7" ht="12.75">
      <c r="A24" s="5" t="s">
        <v>21</v>
      </c>
      <c r="B24" s="6">
        <v>0</v>
      </c>
      <c r="C24" s="7"/>
      <c r="D24" s="3">
        <f>B24*15.5</f>
        <v>0</v>
      </c>
      <c r="E24" s="3">
        <f>B24*8</f>
        <v>0</v>
      </c>
      <c r="F24" s="3">
        <f>B24*12</f>
        <v>0</v>
      </c>
      <c r="G24" s="3">
        <f aca="true" t="shared" si="2" ref="G24:G30">D24+E24+F24</f>
        <v>0</v>
      </c>
    </row>
    <row r="25" spans="1:8" ht="12.75">
      <c r="A25" s="5" t="s">
        <v>22</v>
      </c>
      <c r="B25" s="6">
        <v>0</v>
      </c>
      <c r="C25" s="6">
        <v>0</v>
      </c>
      <c r="D25" s="3">
        <f aca="true" t="shared" si="3" ref="D25:D30">B25*13</f>
        <v>0</v>
      </c>
      <c r="E25" s="3">
        <f>ROUNDUP((C25/29)*8,0)</f>
        <v>0</v>
      </c>
      <c r="F25" s="3">
        <f>16*B25</f>
        <v>0</v>
      </c>
      <c r="G25" s="3">
        <f t="shared" si="2"/>
        <v>0</v>
      </c>
      <c r="H25" s="10" t="s">
        <v>12</v>
      </c>
    </row>
    <row r="26" spans="1:8" ht="12.75">
      <c r="A26" s="5" t="s">
        <v>23</v>
      </c>
      <c r="B26" s="6">
        <v>0</v>
      </c>
      <c r="C26" s="6">
        <v>0</v>
      </c>
      <c r="D26" s="3">
        <f t="shared" si="3"/>
        <v>0</v>
      </c>
      <c r="E26" s="3">
        <f>ROUNDUP((C26/29)*10,0)</f>
        <v>0</v>
      </c>
      <c r="F26" s="3">
        <f>B26*16</f>
        <v>0</v>
      </c>
      <c r="G26" s="3">
        <f t="shared" si="2"/>
        <v>0</v>
      </c>
      <c r="H26" s="10" t="s">
        <v>12</v>
      </c>
    </row>
    <row r="27" spans="1:8" ht="12.75">
      <c r="A27" s="5" t="s">
        <v>24</v>
      </c>
      <c r="B27" s="6">
        <v>0</v>
      </c>
      <c r="C27" s="6">
        <v>0</v>
      </c>
      <c r="D27" s="3">
        <f t="shared" si="3"/>
        <v>0</v>
      </c>
      <c r="E27" s="3">
        <f>ROUNDUP((C27/29)*14,0)</f>
        <v>0</v>
      </c>
      <c r="F27" s="3">
        <f>B27*18</f>
        <v>0</v>
      </c>
      <c r="G27" s="3">
        <f t="shared" si="2"/>
        <v>0</v>
      </c>
      <c r="H27" s="10" t="s">
        <v>12</v>
      </c>
    </row>
    <row r="28" spans="1:8" ht="12.75">
      <c r="A28" s="5" t="s">
        <v>25</v>
      </c>
      <c r="B28" s="6">
        <v>0</v>
      </c>
      <c r="C28" s="6">
        <v>0</v>
      </c>
      <c r="D28" s="3">
        <f t="shared" si="3"/>
        <v>0</v>
      </c>
      <c r="E28" s="3">
        <f>ROUNDUP((C28/29)*14,0)</f>
        <v>0</v>
      </c>
      <c r="F28" s="3">
        <f>B28*18</f>
        <v>0</v>
      </c>
      <c r="G28" s="3">
        <f t="shared" si="2"/>
        <v>0</v>
      </c>
      <c r="H28" s="10" t="s">
        <v>12</v>
      </c>
    </row>
    <row r="29" spans="1:8" ht="12.75">
      <c r="A29" s="5" t="s">
        <v>26</v>
      </c>
      <c r="B29" s="6">
        <v>0</v>
      </c>
      <c r="C29" s="6">
        <v>0</v>
      </c>
      <c r="D29" s="3">
        <f t="shared" si="3"/>
        <v>0</v>
      </c>
      <c r="E29" s="3">
        <f>ROUNDUP((C29/29)*14,0)</f>
        <v>0</v>
      </c>
      <c r="F29" s="3">
        <f>B29*18</f>
        <v>0</v>
      </c>
      <c r="G29" s="3">
        <f t="shared" si="2"/>
        <v>0</v>
      </c>
      <c r="H29" s="10" t="s">
        <v>12</v>
      </c>
    </row>
    <row r="30" spans="1:8" ht="12.75">
      <c r="A30" s="5" t="s">
        <v>27</v>
      </c>
      <c r="B30" s="6">
        <v>0</v>
      </c>
      <c r="C30" s="6">
        <v>0</v>
      </c>
      <c r="D30" s="3">
        <f t="shared" si="3"/>
        <v>0</v>
      </c>
      <c r="E30" s="3">
        <f>ROUNDUP((C30/29)*14,0)</f>
        <v>0</v>
      </c>
      <c r="F30" s="3">
        <f>B30*18</f>
        <v>0</v>
      </c>
      <c r="G30" s="3">
        <f t="shared" si="2"/>
        <v>0</v>
      </c>
      <c r="H30" s="10" t="s">
        <v>12</v>
      </c>
    </row>
    <row r="31" spans="1:8" ht="12.75">
      <c r="A31" s="5"/>
      <c r="B31" s="3"/>
      <c r="C31" s="3"/>
      <c r="D31" s="3"/>
      <c r="E31" s="3"/>
      <c r="F31" s="3"/>
      <c r="G31" s="3"/>
      <c r="H31" s="4"/>
    </row>
    <row r="32" spans="1:8" ht="12.75">
      <c r="A32" s="5" t="s">
        <v>28</v>
      </c>
      <c r="B32" s="3"/>
      <c r="C32" s="3"/>
      <c r="D32" s="3"/>
      <c r="E32" s="3"/>
      <c r="F32" s="3"/>
      <c r="G32" s="11" t="e">
        <f>G13+G16+G17+G18+G19+G20+G21+G22+G24+G25+G26+G27+G28+G29+G30+G14</f>
        <v>#VALUE!</v>
      </c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="12" customFormat="1" ht="8.25">
      <c r="A34" s="12" t="s">
        <v>29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</dc:creator>
  <cp:keywords/>
  <dc:description/>
  <cp:lastModifiedBy>Séverine</cp:lastModifiedBy>
  <dcterms:created xsi:type="dcterms:W3CDTF">2020-02-01T11:13:30Z</dcterms:created>
  <dcterms:modified xsi:type="dcterms:W3CDTF">2020-02-01T11:16:05Z</dcterms:modified>
  <cp:category/>
  <cp:version/>
  <cp:contentType/>
  <cp:contentStatus/>
</cp:coreProperties>
</file>